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生物科学" sheetId="1" r:id="rId1"/>
    <sheet name="生物工程" sheetId="6" r:id="rId2"/>
    <sheet name="生物技术" sheetId="5" r:id="rId3"/>
  </sheets>
  <definedNames>
    <definedName name="_GoBack" localSheetId="0">生物科学!$A$38</definedName>
    <definedName name="_xlnm.Print_Area" localSheetId="0">生物科学!$A$1:$Q$38</definedName>
    <definedName name="_GoBack" localSheetId="2">生物技术!$A$28</definedName>
    <definedName name="_xlnm.Print_Area" localSheetId="2">生物技术!$A$1:$Q$28</definedName>
    <definedName name="_GoBack" localSheetId="1">生物工程!$A$31</definedName>
    <definedName name="_xlnm.Print_Area" localSheetId="1">生物工程!$A$1:$Q$31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<sst xmlns="http://schemas.openxmlformats.org/spreadsheetml/2006/main" count="248" uniqueCount="94">
  <si>
    <t xml:space="preserve">华南师范大学生命科学学院2027届推荐免试攻读硕士学位研究生综合得分汇总表 </t>
  </si>
  <si>
    <t>序号</t>
  </si>
  <si>
    <t>学院名称</t>
  </si>
  <si>
    <t>教育部本科专业目录
专业代码</t>
  </si>
  <si>
    <t>专业名称</t>
  </si>
  <si>
    <t>姓名</t>
  </si>
  <si>
    <t>学号</t>
  </si>
  <si>
    <t>性别</t>
  </si>
  <si>
    <t>平均学分绩点</t>
  </si>
  <si>
    <t>专业排名</t>
  </si>
  <si>
    <t>专业人数</t>
  </si>
  <si>
    <t>学业成绩（绩点折合分数）,占80%</t>
  </si>
  <si>
    <t>奖励加分:论文总分+课题总分+专业竞赛总分+专利总分+其他类总分,占20%</t>
  </si>
  <si>
    <t>综合成绩</t>
  </si>
  <si>
    <t>综合成绩(折合分数），占20%</t>
  </si>
  <si>
    <t>总分</t>
  </si>
  <si>
    <t>综合排名（按高低排序）</t>
  </si>
  <si>
    <t>排名方式</t>
  </si>
  <si>
    <t>生命科学学院</t>
  </si>
  <si>
    <t>071001</t>
  </si>
  <si>
    <t>生物科学（师范）</t>
  </si>
  <si>
    <t>芦筱涵</t>
  </si>
  <si>
    <t>20232521089</t>
  </si>
  <si>
    <t>女</t>
  </si>
  <si>
    <t>（论文60分+课题0分+专业竞赛73.5分+专利4.5分）×20%＝27.6
1、发表论文《Rapid and Efficient Nitrogen Removal by a Novel Heterotrophic Nitrification-Aerobic Denitrification Yeast Wickerhamomyces anomalus J3 in Semisynthetic Sludge and Wastewater: Performance and Potential Applications》于ACS ES＆T Water（一类），第二作者，排名第二，+18
2、发表论文《A yeast Candida palmioleophila W1 enables effective nitrogen removal from wastewater through heterotrophic nitrification and aerobic denitrification》于ACS ES＆T Water（一类），第二作者，排名第二，+18
3、发表论文《Nitrogen removal of a coculture of the heterotrophic nitrification-aerobic denitrification yeast Kazachstania exigua T14-1 and bacterium Methylobacterium sp. T5-6: Interactions, electron transport, and wastewater treatment》于Journal of Water Process Engineering（小类二区），第三作者，排名第三，+6
4、发表论文《Systematically optimized defined microbial consortium enhances EPS degradation and apparent sludge reduction under controlled sludge conditions》于Journal of Water Process Engineering（小类二区），第四作者（老师共一），排名第三，+2
5、发表论文《Efficient nitrogen removal by heterotrophic nitrification-aerobic denitrification yeast Candida boidinii L21: Performance, pathway and application》于Bioresource Technology（一类），第五作者（老师共一），排名第四，+3
6、广东省本科高校师范生教学技能大赛，一等奖，+15
7、华南师范大学“为了明天”师范生课堂教学优秀奖评奖活动，一等奖，+10
8、华南师范大学大学生基本教学技能竞赛，一等奖，+10
9、2025年广东省广州市天河区科普讲解大赛，一等奖，+10
10、2026年广东省广州市天河区科普讲解大赛，三等奖，+6
11、华南师范大学中国国际大学生创新大赛，负责人，一等奖，升级加分，+15
12、华南师范大学挑战杯大学生课外学术科技作品竞赛，排名第二，二等奖，+7.5
13、国家发明专利一项，已授权，排名第二，+4.5</t>
  </si>
  <si>
    <t>蔡威威</t>
  </si>
  <si>
    <t>20221331029</t>
  </si>
  <si>
    <t>男</t>
  </si>
  <si>
    <t xml:space="preserve">1.国家级大学生创新创业训练项目结题负责人，+15
2.华南师范大学学生课外科研项目结题负责人结题，+6
3.《中国实验动物学报》发表文章一篇，中文核心期刊，排名第一，+10
4.挑战杯中国大学生创业计划竞赛校赛铜奖，排名第二，+7.5
5.挑战杯中国大学生创业计划竞赛省赛银奖，排名第二，+15
6.软件著作权专利，已授权，排名第三，指导老师排第一，+12.5
7.外观专利，已授权，排名第一，+10
8.《Genes &amp; Diseases》发表文章一篇，sci一区期刊，排名第三，+6
9.华南师范大学学生课外科研项目，排第二，未结题，+2
10.国家发明专利，已受理未授权，排名第六，老师排第一，+2.25
11.中国国际大学生创新大赛校赛银奖，排名第二，+10
</t>
  </si>
  <si>
    <t>朱颖能</t>
  </si>
  <si>
    <t>20232521063</t>
  </si>
  <si>
    <t xml:space="preserve">（论文0分+课题11.5分+专业竞赛40.5分+专利22.125分）×20%＝14.825
1、校级金种子课题已立项未结题，负责人，+4
2、省级大学生创新创业训练计划项目，负责人，+7.5
3、第十届全国大学生生命科学竞赛国家级一等奖，排第二，+18
4、第十一届全国大学生生命科学竞赛省级三等奖，排第一，+10
5、华南师范大学中国国际大学生创新大赛（2026）校赛金奖，排第六，+2.5
6、师范生多媒体课件制作大赛校级一等奖，排第一，+10
7、外观专利受理一项，排第一，+2.5
8、新型实用专利受理一项，排第二，+3.125
9、国家发明专利受理三项，分别排第一、第一、第二，+16.5
</t>
  </si>
  <si>
    <t>李晓暖</t>
  </si>
  <si>
    <t>20232521050</t>
  </si>
  <si>
    <t>1、《Aquacuture》一类层次论文六作，+6；
2、《广东农业科学》中文核心期刊论文三作，+6；
3、大学生创新创业训练计划项目省级创新训练项目已立项并结题、负责人，+10;
4、第十届广东省生命科学竞赛三等奖（排名第三）+5；
5、《Aquacuture》一类层次论文三作，+15</t>
  </si>
  <si>
    <t>李慧伶</t>
  </si>
  <si>
    <t>20221133055</t>
  </si>
  <si>
    <t>（论文6分+课题8分+专业竞赛18.5分+专利5分）×20%＝37.5
1、国家级大学生创新创业训练计划项目结项排第四+6
2、广东省生化技能比赛二等奖排第一+12.5
3.sic一区五作+2
4.北大核心四作+4
5.课外科研项目一般项目第三+2
6.软著第六（老师第一）+5
7.多媒体课件校二+6</t>
  </si>
  <si>
    <t>苏楠</t>
  </si>
  <si>
    <t>20232531004</t>
  </si>
  <si>
    <t>（论文0分+课题0分+专业竞赛分23.5分+专利0分）×20%＝4.7
1.广东省生命科学竞赛三等奖（排名第二）+7.5
2.第三十届“为了明天”师范技能大赛一等奖+10
3.华南师范大学多媒体课件制作大赛二等奖（排名第二）+6</t>
  </si>
  <si>
    <t>姚婷婷</t>
  </si>
  <si>
    <t>(论文0分+课题15分+专业竞赛10分+专
利3分)×20%=5.6
1、国家级大学生创新创业训练计划项目结项负责人，+15
2、全国大学生生命科学竞赛省级三等奖排第一，+10
3、国家发明专利除导师外排第四，+3</t>
  </si>
  <si>
    <t>陈冠滢</t>
  </si>
  <si>
    <t>20233331010</t>
  </si>
  <si>
    <t>1、国家级大学生创新创业训练计划项目结项，排名第二，+12
2、全国大学生生命科学竞赛三等奖，排名第二，+12</t>
  </si>
  <si>
    <t>陈慧琪</t>
  </si>
  <si>
    <t>20232521011</t>
  </si>
  <si>
    <t>（论文4分+课题6分+专业竞赛10分+专利4.5分）×20％=4.9
1、校级大学生创新创业训练计划项目结项负责人+6；
2、全国大学生生命科学竞赛省级三等奖排第一+10；
3、期刊《Water Biology and Security》第四作者发表《Oreochromis niloticus Ferritin heavy chain regulates host resistance against pathogenic bacterial infection via the TGF-β1 signaling pathway》+4
4、获得国家发明专利受理第二作者+4.5</t>
  </si>
  <si>
    <t>王佳睿</t>
  </si>
  <si>
    <t>1. 校级大学生创新创业训练计划项目负责人立项未结题 +4
2. 华南师范大学“为了明天”师范技能大赛二等奖 +8</t>
  </si>
  <si>
    <t>杨静薇</t>
  </si>
  <si>
    <t>20222821038</t>
  </si>
  <si>
    <t>1、第十一届“挑战杯”华南师范大学大学 +生创业计划竞赛铜奖（三等奖）排第二 +4</t>
  </si>
  <si>
    <t>梁晓琪</t>
  </si>
  <si>
    <t>（课题7.5分+专业竞赛7.5分）×20%=3
1、省级大学生创新创业训练计划项目未结题负责人+7.5
2、全国大学生生命科学竞赛省级三等奖排名第二+7.5</t>
  </si>
  <si>
    <t xml:space="preserve">生命科学学院 </t>
  </si>
  <si>
    <t>丁淑瑜</t>
  </si>
  <si>
    <t>（论文0分+课题4分+专业竞赛0分+专利0分）×20%＝0.8
1.校级大学生创新创业计划项目未结题排名第二，+2</t>
  </si>
  <si>
    <t>林子炫</t>
  </si>
  <si>
    <t>20232521024</t>
  </si>
  <si>
    <t>（论文0分+课题4分+专业竞赛0分+专利0分）×20%=0.8
1、校级大创项目负责人立项未结题，+2</t>
  </si>
  <si>
    <t>经办人签名：               经办人手机号码：                学院推免工作领导小组组长签名（行政公章）：                 学院党委书记签名（党委公章）：                       填表日期：</t>
  </si>
  <si>
    <r>
      <rPr>
        <b/>
        <sz val="14"/>
        <color rgb="FFFF0000"/>
        <rFont val="宋体"/>
        <charset val="134"/>
      </rPr>
      <t>填表说明：
1.专业名称/专业代码、姓名、学号/身份证号、性别须与学信网学籍平台数据完全一致，否则导致教育部“推免服务系统”数据提交不成功后果自负；
2.填表示例只代表填表格式,不完全代表计算方法,如用标准分计算需写明公式</t>
    </r>
    <r>
      <rPr>
        <b/>
        <sz val="14"/>
        <color rgb="FFFF0000"/>
        <rFont val="Times New Roman"/>
        <charset val="134"/>
      </rPr>
      <t>;</t>
    </r>
    <r>
      <rPr>
        <b/>
        <sz val="14"/>
        <color rgb="FFFF0000"/>
        <rFont val="宋体"/>
        <charset val="134"/>
      </rPr>
      <t xml:space="preserve"> 
3.单元格内强制换行使用“Alt + Enter”组合键，不要使用空格键换行；
4.除标题栏、签名盖章栏和填表说明外，不要合并任何单元格。</t>
    </r>
  </si>
  <si>
    <t>083001</t>
  </si>
  <si>
    <t>生物工程</t>
  </si>
  <si>
    <t>汪雅晴</t>
  </si>
  <si>
    <t xml:space="preserve">（论文XX分+课题4分+专业竞赛10分+专利3.75分）×20%＝
1、论文2篇，不在期刊范围内的论文，需要审核认定：
（1）在Journal of Alzheimer's Disease期刊发表论文《Glymphatic system metrics derived from DTI-ALPS are associated with cognitive impairment, brain atrophy, and plasma tauopathy biomarkers of type 2 diabetes patients: Analysis in dual-cohort》，第六作者，+1.2分；
（2）在Biochemical and Biophysical Research Communications 828 (2026) 154108期刊发表论文《The role of histidine metabolism in tumor progression and its 
clinical significance》第三作者，+6分。
2、校级大学生创新创业训练计划项目立项负责人第一名，+4分
3、广东省大学生生物化学实验技能大赛三等奖第一名，+10分
4、新型实用专利，已受理未授权，指导老师为第一作者，本科生为第二作者，则视为第一作者加分，+3.75分
</t>
  </si>
  <si>
    <t>黄若桐</t>
  </si>
  <si>
    <t>20232532005</t>
  </si>
  <si>
    <t>1.全国大学生生命科学竞赛三等奖排名第二，+7.5
2.广东省大学生生物化学实验技能大赛省级二等奖排名第二，+10</t>
  </si>
  <si>
    <t>侯晨璐</t>
  </si>
  <si>
    <t>1.省级大学生创新创业训练计划项目优秀结题排名第二+7.5
2.全国大学生生命科学竞赛省级三等奖负责人+10</t>
  </si>
  <si>
    <t>童战</t>
  </si>
  <si>
    <t>全国生命科学大赛省三等奖排第三5分</t>
  </si>
  <si>
    <t>陈斌</t>
  </si>
  <si>
    <t>20232532008</t>
  </si>
  <si>
    <t>课题4分    
校级大学生创新创业训练计划项目立项但未结题负责人，+4分</t>
  </si>
  <si>
    <t>钟恺韬</t>
  </si>
  <si>
    <t>综合成绩(折合分数)，占20%</t>
  </si>
  <si>
    <t xml:space="preserve">071002 </t>
  </si>
  <si>
    <t>生物技术</t>
  </si>
  <si>
    <t>杨培培</t>
  </si>
  <si>
    <t>20232531001</t>
  </si>
  <si>
    <t>（论文0分+课题16.2分+专业竞赛42分+专利17.5分）×20%=15.14
1、国家级大学生创新创业训练计划项目立项排第二，+9分
2、华南师范大学学生课外科研项目结题排第一，+6分
3、华南师范大学学生课外科研项目立项排第三，+1.2分
4、全国大学生生命科学竞赛三等奖排第一，+15分
5、“挑战杯”全国大学生课外学术科技作品竞赛国家级一等奖排第六，+10分
6、“挑战杯”中国大学生创业计划大赛省级银奖排第六，+3分
7、中国国际大学生创新大赛校级银奖排第二，+10分
8、中国国际大学生创新大赛校级银奖排第六，+1.5分
9、中国国际大学生创新大赛校级铜奖排第四，+2.5分
10、外观专利已授权排第一，+10分
11、软件著作权已授权排第五，+7.5分</t>
  </si>
  <si>
    <t>王艺清</t>
  </si>
  <si>
    <r>
      <rPr>
        <sz val="11"/>
        <color rgb="FF000000"/>
        <rFont val="宋体"/>
        <charset val="134"/>
      </rPr>
      <t>(论文13分+课题10分+专业竞赛15分+专利0分) ×20%=7.6
1、《Collectin-K1 Plays a Role in the Clearance of Streptococcus agalactiae in Nile Tilapia (</t>
    </r>
    <r>
      <rPr>
        <i/>
        <sz val="11"/>
        <color rgb="FF000000"/>
        <rFont val="宋体"/>
        <charset val="134"/>
      </rPr>
      <t>Oreochromis niloticus</t>
    </r>
    <r>
      <rPr>
        <sz val="11"/>
        <color rgb="FF000000"/>
        <rFont val="宋体"/>
        <charset val="134"/>
      </rPr>
      <t>)》以第四作者身份发表于《IJMS》，+4
2、《Identification and expression profiles of granzyme genes in immune response from Nile tilapia (</t>
    </r>
    <r>
      <rPr>
        <i/>
        <sz val="11"/>
        <color rgb="FF000000"/>
        <rFont val="宋体"/>
        <charset val="134"/>
      </rPr>
      <t>Oreochromis niloticus</t>
    </r>
    <r>
      <rPr>
        <sz val="11"/>
        <color rgb="FF000000"/>
        <rFont val="宋体"/>
        <charset val="134"/>
      </rPr>
      <t>)》以第五作者身份发表于《Aquaculture》，+9
3、省级大学生创新创业训练计划项目结项负责人，+10
4、第十一届全国大学生生命科学竞赛国家级三等奖排第一，+15</t>
    </r>
  </si>
  <si>
    <t>周南熙</t>
  </si>
  <si>
    <t>20232531010</t>
  </si>
  <si>
    <t>（课题12分+专业竞赛15分）×20%＝5.4
2026年国家级大学生创新创业训练计划项目立项负责人未结题 +12分
第十一届广东省生命科学竞赛三等奖 负责人 +10分
第十届广东省生命科学竞赛三等奖 排名第三 +5分</t>
  </si>
  <si>
    <t>朱晓薇</t>
  </si>
  <si>
    <t>1.校级大学生创新创业训练计划项目结项负责人，+6分
2. 全国大学生生命科学竞赛省三等奖排第二，+7.5</t>
  </si>
  <si>
    <t>解雅涵</t>
  </si>
  <si>
    <t>专业竞赛5分×20%=1
1.全国大学生生命科学竞赛省三等奖排第三，+5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</si>
</sst>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楷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b/>
      <sz val="10.5"/>
      <color theme="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宋体"/>
      <charset val="134"/>
    </font>
    <font>
      <b/>
      <sz val="14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ill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6"/>
  <sheetViews>
    <sheetView tabSelected="1" zoomScale="70" zoomScaleNormal="70" workbookViewId="0">
      <selection activeCell="Q8" sqref="Q8"/>
    </sheetView>
  </sheetViews>
  <sheetFormatPr defaultColWidth="9" defaultRowHeight="13.5"/>
  <cols>
    <col min="1" max="1" width="8.53982300884956" style="1" customWidth="1"/>
    <col min="2" max="2" width="15" style="1" customWidth="1"/>
    <col min="3" max="3" width="10.6283185840708" style="1" customWidth="1"/>
    <col min="4" max="4" width="18.8407079646018" style="1" customWidth="1"/>
    <col min="5" max="5" width="9.54867256637168" style="1" customWidth="1"/>
    <col min="6" max="6" width="14.9115044247788" style="1" customWidth="1"/>
    <col min="7" max="7" width="5.17699115044248" style="1" customWidth="1"/>
    <col min="8" max="8" width="6.34513274336283" style="1" customWidth="1"/>
    <col min="9" max="9" width="5.87610619469027" style="1" customWidth="1"/>
    <col min="10" max="10" width="6.25663716814159" style="1" customWidth="1"/>
    <col min="11" max="11" width="15.3805309734513" style="1" customWidth="1"/>
    <col min="12" max="12" width="32.1858407079646" style="1" customWidth="1"/>
    <col min="13" max="13" width="9" style="1"/>
    <col min="14" max="15" width="12.6283185840708" style="4"/>
    <col min="16" max="16" width="9" style="1"/>
    <col min="17" max="17" width="17.0530973451327" style="1" customWidth="1"/>
    <col min="18" max="16384" width="9" style="1"/>
  </cols>
  <sheetData>
    <row r="1" ht="4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22"/>
      <c r="P1" s="5"/>
      <c r="Q1" s="5"/>
    </row>
    <row r="2" ht="40.5" spans="1:1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23" t="s">
        <v>11</v>
      </c>
      <c r="L2" s="23" t="s">
        <v>12</v>
      </c>
      <c r="M2" s="24" t="s">
        <v>13</v>
      </c>
      <c r="N2" s="25" t="s">
        <v>14</v>
      </c>
      <c r="O2" s="25" t="s">
        <v>15</v>
      </c>
      <c r="P2" s="7" t="s">
        <v>16</v>
      </c>
      <c r="Q2" s="7" t="s">
        <v>17</v>
      </c>
    </row>
    <row r="3" s="1" customFormat="1" ht="50" customHeight="1" spans="1:17">
      <c r="A3" s="10">
        <v>1</v>
      </c>
      <c r="B3" s="10" t="s">
        <v>18</v>
      </c>
      <c r="C3" s="11" t="s">
        <v>19</v>
      </c>
      <c r="D3" s="12" t="s">
        <v>20</v>
      </c>
      <c r="E3" s="13" t="s">
        <v>21</v>
      </c>
      <c r="F3" s="11" t="s">
        <v>22</v>
      </c>
      <c r="G3" s="12" t="s">
        <v>23</v>
      </c>
      <c r="H3" s="14">
        <v>3.82</v>
      </c>
      <c r="I3" s="26">
        <v>19</v>
      </c>
      <c r="J3" s="26">
        <v>129</v>
      </c>
      <c r="K3" s="12">
        <f t="shared" ref="K3:K16" si="0">(H3+5)*10*0.8</f>
        <v>70.56</v>
      </c>
      <c r="L3" s="10" t="s">
        <v>24</v>
      </c>
      <c r="M3" s="14">
        <v>125</v>
      </c>
      <c r="N3" s="27">
        <v>20</v>
      </c>
      <c r="O3" s="27">
        <f t="shared" ref="O3:O16" si="1">K3+N3</f>
        <v>90.56</v>
      </c>
      <c r="P3" s="14">
        <v>1</v>
      </c>
      <c r="Q3" s="12" t="s">
        <v>9</v>
      </c>
    </row>
    <row r="4" s="1" customFormat="1" ht="50" customHeight="1" spans="1:17">
      <c r="A4" s="10">
        <v>2</v>
      </c>
      <c r="B4" s="12" t="s">
        <v>18</v>
      </c>
      <c r="C4" s="36" t="s">
        <v>19</v>
      </c>
      <c r="D4" s="12" t="s">
        <v>20</v>
      </c>
      <c r="E4" s="13" t="s">
        <v>25</v>
      </c>
      <c r="F4" s="12" t="s">
        <v>26</v>
      </c>
      <c r="G4" s="12" t="s">
        <v>27</v>
      </c>
      <c r="H4" s="12">
        <v>3.73</v>
      </c>
      <c r="I4" s="12">
        <v>31</v>
      </c>
      <c r="J4" s="12">
        <v>129</v>
      </c>
      <c r="K4" s="12">
        <f t="shared" si="0"/>
        <v>69.84</v>
      </c>
      <c r="L4" s="10" t="s">
        <v>28</v>
      </c>
      <c r="M4" s="12">
        <v>96.25</v>
      </c>
      <c r="N4" s="27">
        <f>M4/M3*100*0.2</f>
        <v>15.4</v>
      </c>
      <c r="O4" s="27">
        <f t="shared" si="1"/>
        <v>85.24</v>
      </c>
      <c r="P4" s="14">
        <v>2</v>
      </c>
      <c r="Q4" s="12" t="s">
        <v>9</v>
      </c>
    </row>
    <row r="5" s="1" customFormat="1" ht="50" customHeight="1" spans="1:17">
      <c r="A5" s="14">
        <v>3</v>
      </c>
      <c r="B5" s="10" t="s">
        <v>18</v>
      </c>
      <c r="C5" s="11" t="s">
        <v>19</v>
      </c>
      <c r="D5" s="12" t="s">
        <v>20</v>
      </c>
      <c r="E5" s="13" t="s">
        <v>29</v>
      </c>
      <c r="F5" s="11" t="s">
        <v>30</v>
      </c>
      <c r="G5" s="12" t="s">
        <v>23</v>
      </c>
      <c r="H5" s="14">
        <v>3.98</v>
      </c>
      <c r="I5" s="26">
        <v>9</v>
      </c>
      <c r="J5" s="26">
        <v>129</v>
      </c>
      <c r="K5" s="12">
        <f t="shared" si="0"/>
        <v>71.84</v>
      </c>
      <c r="L5" s="10" t="s">
        <v>31</v>
      </c>
      <c r="M5" s="14">
        <v>74.125</v>
      </c>
      <c r="N5" s="27">
        <f>M5/M3*100*0.2</f>
        <v>11.86</v>
      </c>
      <c r="O5" s="27">
        <f t="shared" si="1"/>
        <v>83.7</v>
      </c>
      <c r="P5" s="14">
        <v>3</v>
      </c>
      <c r="Q5" s="12" t="s">
        <v>9</v>
      </c>
    </row>
    <row r="6" s="1" customFormat="1" ht="50" customHeight="1" spans="1:17">
      <c r="A6" s="14">
        <v>4</v>
      </c>
      <c r="B6" s="10" t="s">
        <v>18</v>
      </c>
      <c r="C6" s="11" t="s">
        <v>19</v>
      </c>
      <c r="D6" s="12" t="s">
        <v>20</v>
      </c>
      <c r="E6" s="13" t="s">
        <v>32</v>
      </c>
      <c r="F6" s="11" t="s">
        <v>33</v>
      </c>
      <c r="G6" s="12" t="s">
        <v>23</v>
      </c>
      <c r="H6" s="14">
        <v>4.07</v>
      </c>
      <c r="I6" s="26">
        <v>3</v>
      </c>
      <c r="J6" s="26">
        <v>129</v>
      </c>
      <c r="K6" s="12">
        <f t="shared" si="0"/>
        <v>72.56</v>
      </c>
      <c r="L6" s="10" t="s">
        <v>34</v>
      </c>
      <c r="M6" s="14">
        <v>42</v>
      </c>
      <c r="N6" s="27">
        <f>M6/M3*100*0.2</f>
        <v>6.72</v>
      </c>
      <c r="O6" s="27">
        <f t="shared" si="1"/>
        <v>79.28</v>
      </c>
      <c r="P6" s="14">
        <v>4</v>
      </c>
      <c r="Q6" s="12" t="s">
        <v>9</v>
      </c>
    </row>
    <row r="7" s="1" customFormat="1" ht="50" customHeight="1" spans="1:17">
      <c r="A7" s="14">
        <v>5</v>
      </c>
      <c r="B7" s="10" t="s">
        <v>18</v>
      </c>
      <c r="C7" s="11" t="s">
        <v>19</v>
      </c>
      <c r="D7" s="12" t="s">
        <v>20</v>
      </c>
      <c r="E7" s="13" t="s">
        <v>35</v>
      </c>
      <c r="F7" s="11" t="s">
        <v>36</v>
      </c>
      <c r="G7" s="12" t="s">
        <v>23</v>
      </c>
      <c r="H7" s="14">
        <v>4.01</v>
      </c>
      <c r="I7" s="26">
        <v>7</v>
      </c>
      <c r="J7" s="26">
        <v>129</v>
      </c>
      <c r="K7" s="12">
        <f t="shared" si="0"/>
        <v>72.08</v>
      </c>
      <c r="L7" s="10" t="s">
        <v>37</v>
      </c>
      <c r="M7" s="14">
        <v>37.5</v>
      </c>
      <c r="N7" s="27">
        <f>M7/M3*100*0.2</f>
        <v>6</v>
      </c>
      <c r="O7" s="27">
        <f t="shared" si="1"/>
        <v>78.08</v>
      </c>
      <c r="P7" s="14">
        <v>5</v>
      </c>
      <c r="Q7" s="12" t="s">
        <v>9</v>
      </c>
    </row>
    <row r="8" s="1" customFormat="1" ht="50" customHeight="1" spans="1:17">
      <c r="A8" s="12">
        <v>6</v>
      </c>
      <c r="B8" s="12" t="s">
        <v>18</v>
      </c>
      <c r="C8" s="36" t="s">
        <v>19</v>
      </c>
      <c r="D8" s="12" t="s">
        <v>20</v>
      </c>
      <c r="E8" s="13" t="s">
        <v>38</v>
      </c>
      <c r="F8" s="12" t="s">
        <v>39</v>
      </c>
      <c r="G8" s="12" t="s">
        <v>23</v>
      </c>
      <c r="H8" s="12">
        <v>3.81</v>
      </c>
      <c r="I8" s="12">
        <v>21</v>
      </c>
      <c r="J8" s="12">
        <v>129</v>
      </c>
      <c r="K8" s="12">
        <f t="shared" si="0"/>
        <v>70.48</v>
      </c>
      <c r="L8" s="12" t="s">
        <v>40</v>
      </c>
      <c r="M8" s="12">
        <v>23.5</v>
      </c>
      <c r="N8" s="27">
        <f>M8/M3*100*0.2</f>
        <v>3.76</v>
      </c>
      <c r="O8" s="27">
        <f t="shared" si="1"/>
        <v>74.24</v>
      </c>
      <c r="P8" s="14">
        <v>6</v>
      </c>
      <c r="Q8" s="12" t="s">
        <v>9</v>
      </c>
    </row>
    <row r="9" s="2" customFormat="1" ht="50" customHeight="1" spans="1:17">
      <c r="A9" s="12">
        <v>7</v>
      </c>
      <c r="B9" s="12" t="s">
        <v>18</v>
      </c>
      <c r="C9" s="36" t="s">
        <v>19</v>
      </c>
      <c r="D9" s="12" t="s">
        <v>20</v>
      </c>
      <c r="E9" s="13" t="s">
        <v>41</v>
      </c>
      <c r="F9" s="12">
        <v>20232521088</v>
      </c>
      <c r="G9" s="12" t="s">
        <v>23</v>
      </c>
      <c r="H9" s="12">
        <v>3.7</v>
      </c>
      <c r="I9" s="12">
        <v>34</v>
      </c>
      <c r="J9" s="12">
        <v>129</v>
      </c>
      <c r="K9" s="12">
        <f t="shared" si="0"/>
        <v>69.6</v>
      </c>
      <c r="L9" s="12" t="s">
        <v>42</v>
      </c>
      <c r="M9" s="12">
        <v>28</v>
      </c>
      <c r="N9" s="27">
        <f>M9/M3*100*0.2</f>
        <v>4.48</v>
      </c>
      <c r="O9" s="27">
        <f t="shared" si="1"/>
        <v>74.08</v>
      </c>
      <c r="P9" s="14">
        <v>7</v>
      </c>
      <c r="Q9" s="12" t="s">
        <v>9</v>
      </c>
    </row>
    <row r="10" s="1" customFormat="1" ht="50" customHeight="1" spans="1:17">
      <c r="A10" s="18">
        <v>8</v>
      </c>
      <c r="B10" s="14" t="s">
        <v>18</v>
      </c>
      <c r="C10" s="16" t="s">
        <v>19</v>
      </c>
      <c r="D10" s="14" t="s">
        <v>20</v>
      </c>
      <c r="E10" s="15" t="s">
        <v>43</v>
      </c>
      <c r="F10" s="16" t="s">
        <v>44</v>
      </c>
      <c r="G10" s="14" t="s">
        <v>23</v>
      </c>
      <c r="H10" s="14">
        <v>3.7</v>
      </c>
      <c r="I10" s="26">
        <v>34</v>
      </c>
      <c r="J10" s="26">
        <v>129</v>
      </c>
      <c r="K10" s="12">
        <f t="shared" si="0"/>
        <v>69.6</v>
      </c>
      <c r="L10" s="34" t="s">
        <v>45</v>
      </c>
      <c r="M10" s="14">
        <v>24</v>
      </c>
      <c r="N10" s="27">
        <f>M10/M3*100*0.2</f>
        <v>3.84</v>
      </c>
      <c r="O10" s="27">
        <f t="shared" si="1"/>
        <v>73.44</v>
      </c>
      <c r="P10" s="14">
        <v>8</v>
      </c>
      <c r="Q10" s="12" t="s">
        <v>9</v>
      </c>
    </row>
    <row r="11" s="1" customFormat="1" ht="50" customHeight="1" spans="1:17">
      <c r="A11" s="14">
        <v>9</v>
      </c>
      <c r="B11" s="10" t="s">
        <v>18</v>
      </c>
      <c r="C11" s="35" t="s">
        <v>19</v>
      </c>
      <c r="D11" s="12" t="s">
        <v>20</v>
      </c>
      <c r="E11" s="13" t="s">
        <v>46</v>
      </c>
      <c r="F11" s="11" t="s">
        <v>47</v>
      </c>
      <c r="G11" s="12" t="s">
        <v>23</v>
      </c>
      <c r="H11" s="14">
        <v>3.65</v>
      </c>
      <c r="I11" s="26">
        <v>45</v>
      </c>
      <c r="J11" s="26">
        <v>129</v>
      </c>
      <c r="K11" s="12">
        <f t="shared" si="0"/>
        <v>69.2</v>
      </c>
      <c r="L11" s="10" t="s">
        <v>48</v>
      </c>
      <c r="M11" s="14">
        <v>24.5</v>
      </c>
      <c r="N11" s="27">
        <f>M11/M3*100*0.2</f>
        <v>3.92</v>
      </c>
      <c r="O11" s="27">
        <f t="shared" si="1"/>
        <v>73.12</v>
      </c>
      <c r="P11" s="14">
        <v>9</v>
      </c>
      <c r="Q11" s="12" t="s">
        <v>9</v>
      </c>
    </row>
    <row r="12" s="1" customFormat="1" ht="50" customHeight="1" spans="1:17">
      <c r="A12" s="10">
        <v>10</v>
      </c>
      <c r="B12" s="10" t="s">
        <v>18</v>
      </c>
      <c r="C12" s="37" t="s">
        <v>19</v>
      </c>
      <c r="D12" s="10" t="s">
        <v>20</v>
      </c>
      <c r="E12" s="17" t="s">
        <v>49</v>
      </c>
      <c r="F12" s="10">
        <v>20232521043</v>
      </c>
      <c r="G12" s="10" t="s">
        <v>23</v>
      </c>
      <c r="H12" s="10">
        <v>3.85</v>
      </c>
      <c r="I12" s="10">
        <v>14</v>
      </c>
      <c r="J12" s="10">
        <v>129</v>
      </c>
      <c r="K12" s="12">
        <f t="shared" si="0"/>
        <v>70.8</v>
      </c>
      <c r="L12" s="10" t="s">
        <v>50</v>
      </c>
      <c r="M12" s="10">
        <v>12</v>
      </c>
      <c r="N12" s="27">
        <f>M12/M3*100*0.2</f>
        <v>1.92</v>
      </c>
      <c r="O12" s="27">
        <f t="shared" si="1"/>
        <v>72.72</v>
      </c>
      <c r="P12" s="14">
        <v>10</v>
      </c>
      <c r="Q12" s="12" t="s">
        <v>9</v>
      </c>
    </row>
    <row r="13" s="2" customFormat="1" ht="50" customHeight="1" spans="1:17">
      <c r="A13" s="10">
        <v>11</v>
      </c>
      <c r="B13" s="12" t="s">
        <v>18</v>
      </c>
      <c r="C13" s="12" t="s">
        <v>19</v>
      </c>
      <c r="D13" s="12" t="s">
        <v>20</v>
      </c>
      <c r="E13" s="13" t="s">
        <v>51</v>
      </c>
      <c r="F13" s="12" t="s">
        <v>52</v>
      </c>
      <c r="G13" s="12" t="s">
        <v>23</v>
      </c>
      <c r="H13" s="12">
        <v>3.87</v>
      </c>
      <c r="I13" s="12">
        <v>12</v>
      </c>
      <c r="J13" s="12">
        <v>129</v>
      </c>
      <c r="K13" s="12">
        <f t="shared" si="0"/>
        <v>70.96</v>
      </c>
      <c r="L13" s="12" t="s">
        <v>53</v>
      </c>
      <c r="M13" s="12">
        <v>7.5</v>
      </c>
      <c r="N13" s="27">
        <f>M13/M3*100*0.2</f>
        <v>1.2</v>
      </c>
      <c r="O13" s="27">
        <f t="shared" si="1"/>
        <v>72.16</v>
      </c>
      <c r="P13" s="14">
        <v>11</v>
      </c>
      <c r="Q13" s="12" t="s">
        <v>9</v>
      </c>
    </row>
    <row r="14" s="2" customFormat="1" ht="50" customHeight="1" spans="1:17">
      <c r="A14" s="10">
        <v>12</v>
      </c>
      <c r="B14" s="12" t="s">
        <v>18</v>
      </c>
      <c r="C14" s="36" t="s">
        <v>19</v>
      </c>
      <c r="D14" s="12" t="s">
        <v>20</v>
      </c>
      <c r="E14" s="13" t="s">
        <v>54</v>
      </c>
      <c r="F14" s="12">
        <v>20232521002</v>
      </c>
      <c r="G14" s="12" t="s">
        <v>23</v>
      </c>
      <c r="H14" s="12">
        <v>3.52</v>
      </c>
      <c r="I14" s="12">
        <v>64</v>
      </c>
      <c r="J14" s="12">
        <v>129</v>
      </c>
      <c r="K14" s="12">
        <f t="shared" si="0"/>
        <v>68.16</v>
      </c>
      <c r="L14" s="12" t="s">
        <v>55</v>
      </c>
      <c r="M14" s="12">
        <v>15</v>
      </c>
      <c r="N14" s="27">
        <f>M14/M3*100*0.2</f>
        <v>2.4</v>
      </c>
      <c r="O14" s="27">
        <f t="shared" si="1"/>
        <v>70.56</v>
      </c>
      <c r="P14" s="14">
        <v>12</v>
      </c>
      <c r="Q14" s="12" t="s">
        <v>9</v>
      </c>
    </row>
    <row r="15" ht="50" customHeight="1" spans="1:17">
      <c r="A15" s="10">
        <v>13</v>
      </c>
      <c r="B15" s="10" t="s">
        <v>56</v>
      </c>
      <c r="C15" s="37" t="s">
        <v>19</v>
      </c>
      <c r="D15" s="10" t="s">
        <v>20</v>
      </c>
      <c r="E15" s="17" t="s">
        <v>57</v>
      </c>
      <c r="F15" s="10">
        <v>20232521065</v>
      </c>
      <c r="G15" s="10" t="s">
        <v>23</v>
      </c>
      <c r="H15" s="10">
        <v>3.68</v>
      </c>
      <c r="I15" s="10">
        <v>38</v>
      </c>
      <c r="J15" s="10">
        <v>129</v>
      </c>
      <c r="K15" s="12">
        <f t="shared" si="0"/>
        <v>69.44</v>
      </c>
      <c r="L15" s="10" t="s">
        <v>58</v>
      </c>
      <c r="M15" s="10">
        <v>2</v>
      </c>
      <c r="N15" s="27">
        <f>M15/M3*100*0.2</f>
        <v>0.32</v>
      </c>
      <c r="O15" s="27">
        <f t="shared" si="1"/>
        <v>69.76</v>
      </c>
      <c r="P15" s="14">
        <v>13</v>
      </c>
      <c r="Q15" s="12" t="s">
        <v>9</v>
      </c>
    </row>
    <row r="16" ht="50" customHeight="1" spans="1:17">
      <c r="A16" s="10">
        <v>14</v>
      </c>
      <c r="B16" s="12" t="s">
        <v>18</v>
      </c>
      <c r="C16" s="12" t="s">
        <v>19</v>
      </c>
      <c r="D16" s="12" t="s">
        <v>20</v>
      </c>
      <c r="E16" s="13" t="s">
        <v>59</v>
      </c>
      <c r="F16" s="12" t="s">
        <v>60</v>
      </c>
      <c r="G16" s="12" t="s">
        <v>27</v>
      </c>
      <c r="H16" s="12">
        <v>3.62</v>
      </c>
      <c r="I16" s="12">
        <v>50</v>
      </c>
      <c r="J16" s="12">
        <v>129</v>
      </c>
      <c r="K16" s="12">
        <f t="shared" si="0"/>
        <v>68.96</v>
      </c>
      <c r="L16" s="10" t="s">
        <v>61</v>
      </c>
      <c r="M16" s="12">
        <v>2</v>
      </c>
      <c r="N16" s="27">
        <f>M16/M3*100*0.2</f>
        <v>0.32</v>
      </c>
      <c r="O16" s="27">
        <f t="shared" si="1"/>
        <v>69.28</v>
      </c>
      <c r="P16" s="14">
        <v>14</v>
      </c>
      <c r="Q16" s="12" t="s">
        <v>9</v>
      </c>
    </row>
    <row r="20" s="1" customFormat="1" spans="14:15">
      <c r="N20" s="4"/>
      <c r="O20" s="4"/>
    </row>
    <row r="21" s="1" customFormat="1" spans="14:15">
      <c r="N21" s="4"/>
      <c r="O21" s="4"/>
    </row>
    <row r="22" s="1" customFormat="1" spans="14:15">
      <c r="N22" s="4"/>
      <c r="O22" s="4"/>
    </row>
    <row r="23" s="1" customFormat="1" spans="14:15">
      <c r="N23" s="4"/>
      <c r="O23" s="4"/>
    </row>
    <row r="24" s="1" customFormat="1" spans="14:15">
      <c r="N24" s="4"/>
      <c r="O24" s="4"/>
    </row>
    <row r="25" s="1" customFormat="1" spans="14:15">
      <c r="N25" s="4"/>
      <c r="O25" s="4"/>
    </row>
    <row r="26" s="1" customFormat="1" spans="14:15">
      <c r="N26" s="4"/>
      <c r="O26" s="4"/>
    </row>
    <row r="27" s="1" customFormat="1" spans="14:15">
      <c r="N27" s="4"/>
      <c r="O27" s="4"/>
    </row>
    <row r="28" s="1" customFormat="1" spans="14:15">
      <c r="N28" s="4"/>
      <c r="O28" s="4"/>
    </row>
    <row r="29" s="1" customFormat="1" spans="14:15">
      <c r="N29" s="4"/>
      <c r="O29" s="4"/>
    </row>
    <row r="30" s="1" customFormat="1" spans="14:15">
      <c r="N30" s="4"/>
      <c r="O30" s="4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0"/>
    </row>
    <row r="37" ht="57" customHeight="1" spans="1:1">
      <c r="A37" s="1" t="s">
        <v>62</v>
      </c>
    </row>
    <row r="38" s="3" customFormat="1" ht="120" customHeight="1" spans="1:17">
      <c r="A38" s="21" t="s">
        <v>63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1"/>
      <c r="O38" s="31"/>
      <c r="P38" s="21"/>
      <c r="Q38" s="21"/>
    </row>
    <row r="42" s="2" customFormat="1" spans="14:15">
      <c r="N42" s="32"/>
      <c r="O42" s="32"/>
    </row>
    <row r="43" s="2" customFormat="1" spans="14:15">
      <c r="N43" s="32"/>
      <c r="O43" s="32"/>
    </row>
    <row r="44" s="2" customFormat="1" spans="14:15">
      <c r="N44" s="32"/>
      <c r="O44" s="32"/>
    </row>
    <row r="45" s="2" customFormat="1" spans="14:15">
      <c r="N45" s="32"/>
      <c r="O45" s="32"/>
    </row>
    <row r="46" s="2" customFormat="1" spans="14:15">
      <c r="N46" s="32"/>
      <c r="O46" s="32"/>
    </row>
  </sheetData>
  <sheetProtection formatCells="0" formatColumns="0" formatRows="0" insertRows="0" insertColumns="0" insertHyperlinks="0" deleteColumns="0" deleteRows="0" sort="0" autoFilter="0" pivotTables="0"/>
  <mergeCells count="3">
    <mergeCell ref="A1:Q1"/>
    <mergeCell ref="A37:Q37"/>
    <mergeCell ref="A38:Q38"/>
  </mergeCells>
  <conditionalFormatting sqref="E2:F2">
    <cfRule type="duplicateValues" dxfId="0" priority="1"/>
  </conditionalFormatting>
  <dataValidations count="1">
    <dataValidation type="textLength" operator="equal" allowBlank="1" showInputMessage="1" showErrorMessage="1" sqref="F13 F16 F3:F8 F10:F11">
      <formula1>11</formula1>
    </dataValidation>
  </dataValidations>
  <pageMargins left="0.7" right="0.7" top="0.75" bottom="0.75" header="0.3" footer="0.3"/>
  <pageSetup paperSize="9" scale="62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9"/>
  <sheetViews>
    <sheetView zoomScale="70" zoomScaleNormal="70" workbookViewId="0">
      <selection activeCell="L14" sqref="L14"/>
    </sheetView>
  </sheetViews>
  <sheetFormatPr defaultColWidth="9" defaultRowHeight="13.5"/>
  <cols>
    <col min="1" max="1" width="8.53982300884956" style="1" customWidth="1"/>
    <col min="2" max="2" width="15" style="1" customWidth="1"/>
    <col min="3" max="3" width="10.6283185840708" style="1" customWidth="1"/>
    <col min="4" max="4" width="18.8407079646018" style="1" customWidth="1"/>
    <col min="5" max="5" width="9.54867256637168" style="1" customWidth="1"/>
    <col min="6" max="6" width="14.9115044247788" style="1" customWidth="1"/>
    <col min="7" max="7" width="5.17699115044248" style="1" customWidth="1"/>
    <col min="8" max="8" width="6.34513274336283" style="1" customWidth="1"/>
    <col min="9" max="9" width="5.87610619469027" style="1" customWidth="1"/>
    <col min="10" max="10" width="6.25663716814159" style="1" customWidth="1"/>
    <col min="11" max="11" width="15.3805309734513" style="1" customWidth="1"/>
    <col min="12" max="12" width="32.1858407079646" style="1" customWidth="1"/>
    <col min="13" max="13" width="9" style="1"/>
    <col min="14" max="15" width="12.6283185840708" style="4"/>
    <col min="16" max="16" width="9" style="1"/>
    <col min="17" max="17" width="9.92920353982301" style="1" customWidth="1"/>
    <col min="18" max="16384" width="9" style="1"/>
  </cols>
  <sheetData>
    <row r="1" ht="4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22"/>
      <c r="P1" s="5"/>
      <c r="Q1" s="5"/>
    </row>
    <row r="2" ht="40.5" spans="1:1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23" t="s">
        <v>11</v>
      </c>
      <c r="L2" s="23" t="s">
        <v>12</v>
      </c>
      <c r="M2" s="24" t="s">
        <v>13</v>
      </c>
      <c r="N2" s="25" t="s">
        <v>14</v>
      </c>
      <c r="O2" s="25" t="s">
        <v>15</v>
      </c>
      <c r="P2" s="7" t="s">
        <v>16</v>
      </c>
      <c r="Q2" s="7" t="s">
        <v>17</v>
      </c>
    </row>
    <row r="3" s="1" customFormat="1" ht="50" customHeight="1" spans="1:17">
      <c r="A3" s="10">
        <v>1</v>
      </c>
      <c r="B3" s="10" t="s">
        <v>18</v>
      </c>
      <c r="C3" s="37" t="s">
        <v>64</v>
      </c>
      <c r="D3" s="10" t="s">
        <v>65</v>
      </c>
      <c r="E3" s="17" t="s">
        <v>66</v>
      </c>
      <c r="F3" s="10">
        <v>20232532031</v>
      </c>
      <c r="G3" s="10" t="s">
        <v>23</v>
      </c>
      <c r="H3" s="10">
        <v>4.01</v>
      </c>
      <c r="I3" s="10">
        <v>1</v>
      </c>
      <c r="J3" s="10">
        <v>34</v>
      </c>
      <c r="K3" s="12">
        <f t="shared" ref="K3:K8" si="0">(H3+5)*10*0.8</f>
        <v>72.08</v>
      </c>
      <c r="L3" s="10" t="s">
        <v>67</v>
      </c>
      <c r="M3" s="10">
        <v>24.95</v>
      </c>
      <c r="N3" s="33">
        <v>20</v>
      </c>
      <c r="O3" s="27">
        <f t="shared" ref="O3:O8" si="1">K3+N3</f>
        <v>92.08</v>
      </c>
      <c r="P3" s="10">
        <v>1</v>
      </c>
      <c r="Q3" s="10" t="s">
        <v>9</v>
      </c>
    </row>
    <row r="4" s="1" customFormat="1" ht="50" customHeight="1" spans="1:17">
      <c r="A4" s="10">
        <v>2</v>
      </c>
      <c r="B4" s="12" t="s">
        <v>18</v>
      </c>
      <c r="C4" s="37" t="s">
        <v>64</v>
      </c>
      <c r="D4" s="12" t="s">
        <v>65</v>
      </c>
      <c r="E4" s="13" t="s">
        <v>68</v>
      </c>
      <c r="F4" s="12" t="s">
        <v>69</v>
      </c>
      <c r="G4" s="12" t="s">
        <v>23</v>
      </c>
      <c r="H4" s="12">
        <v>3.5</v>
      </c>
      <c r="I4" s="12">
        <v>9</v>
      </c>
      <c r="J4" s="12">
        <v>34</v>
      </c>
      <c r="K4" s="12">
        <f t="shared" si="0"/>
        <v>68</v>
      </c>
      <c r="L4" s="12" t="s">
        <v>70</v>
      </c>
      <c r="M4" s="12">
        <v>17.5</v>
      </c>
      <c r="N4" s="27">
        <f>M4/M3*100*0.2</f>
        <v>14.0280561122245</v>
      </c>
      <c r="O4" s="27">
        <f t="shared" si="1"/>
        <v>82.0280561122244</v>
      </c>
      <c r="P4" s="12">
        <v>2</v>
      </c>
      <c r="Q4" s="10" t="s">
        <v>9</v>
      </c>
    </row>
    <row r="5" ht="50" customHeight="1" spans="1:17">
      <c r="A5" s="12">
        <v>3</v>
      </c>
      <c r="B5" s="10" t="s">
        <v>18</v>
      </c>
      <c r="C5" s="37" t="s">
        <v>64</v>
      </c>
      <c r="D5" s="10" t="s">
        <v>65</v>
      </c>
      <c r="E5" s="17" t="s">
        <v>71</v>
      </c>
      <c r="F5" s="10">
        <v>20232532015</v>
      </c>
      <c r="G5" s="10" t="s">
        <v>23</v>
      </c>
      <c r="H5" s="10">
        <v>3.49</v>
      </c>
      <c r="I5" s="10">
        <v>10</v>
      </c>
      <c r="J5" s="10">
        <v>34</v>
      </c>
      <c r="K5" s="12">
        <f t="shared" si="0"/>
        <v>67.92</v>
      </c>
      <c r="L5" s="10" t="s">
        <v>72</v>
      </c>
      <c r="M5" s="10">
        <v>17.5</v>
      </c>
      <c r="N5" s="27">
        <f>M5/M3*100*0.2</f>
        <v>14.0280561122245</v>
      </c>
      <c r="O5" s="27">
        <f t="shared" si="1"/>
        <v>81.9480561122244</v>
      </c>
      <c r="P5" s="10">
        <v>3</v>
      </c>
      <c r="Q5" s="10" t="s">
        <v>9</v>
      </c>
    </row>
    <row r="6" s="2" customFormat="1" ht="50" customHeight="1" spans="1:17">
      <c r="A6" s="12">
        <v>4</v>
      </c>
      <c r="B6" s="12" t="s">
        <v>18</v>
      </c>
      <c r="C6" s="36" t="s">
        <v>64</v>
      </c>
      <c r="D6" s="12" t="s">
        <v>65</v>
      </c>
      <c r="E6" s="13" t="s">
        <v>73</v>
      </c>
      <c r="F6" s="12">
        <v>20232532032</v>
      </c>
      <c r="G6" s="12" t="s">
        <v>27</v>
      </c>
      <c r="H6" s="12">
        <v>3.59</v>
      </c>
      <c r="I6" s="12">
        <v>8</v>
      </c>
      <c r="J6" s="12">
        <v>34</v>
      </c>
      <c r="K6" s="12">
        <f t="shared" si="0"/>
        <v>68.72</v>
      </c>
      <c r="L6" s="12" t="s">
        <v>74</v>
      </c>
      <c r="M6" s="12">
        <v>5</v>
      </c>
      <c r="N6" s="27">
        <f>M6/M3*100*0.2</f>
        <v>4.00801603206413</v>
      </c>
      <c r="O6" s="27">
        <f t="shared" si="1"/>
        <v>72.7280160320641</v>
      </c>
      <c r="P6" s="12">
        <v>4</v>
      </c>
      <c r="Q6" s="10" t="s">
        <v>9</v>
      </c>
    </row>
    <row r="7" ht="50" customHeight="1" spans="1:17">
      <c r="A7" s="12">
        <v>5</v>
      </c>
      <c r="B7" s="10" t="s">
        <v>18</v>
      </c>
      <c r="C7" s="16" t="s">
        <v>64</v>
      </c>
      <c r="D7" s="14" t="s">
        <v>65</v>
      </c>
      <c r="E7" s="15" t="s">
        <v>75</v>
      </c>
      <c r="F7" s="16" t="s">
        <v>76</v>
      </c>
      <c r="G7" s="14" t="s">
        <v>27</v>
      </c>
      <c r="H7" s="14">
        <v>3.63</v>
      </c>
      <c r="I7" s="26">
        <v>7</v>
      </c>
      <c r="J7" s="26">
        <v>34</v>
      </c>
      <c r="K7" s="12">
        <f t="shared" si="0"/>
        <v>69.04</v>
      </c>
      <c r="L7" s="34" t="s">
        <v>77</v>
      </c>
      <c r="M7" s="14">
        <v>4</v>
      </c>
      <c r="N7" s="27">
        <f>M7/M3*100*0.2</f>
        <v>3.2064128256513</v>
      </c>
      <c r="O7" s="27">
        <f t="shared" si="1"/>
        <v>72.2464128256513</v>
      </c>
      <c r="P7" s="14">
        <v>5</v>
      </c>
      <c r="Q7" s="10" t="s">
        <v>9</v>
      </c>
    </row>
    <row r="8" ht="50" customHeight="1" spans="1:17">
      <c r="A8" s="12">
        <v>6</v>
      </c>
      <c r="B8" s="10" t="s">
        <v>18</v>
      </c>
      <c r="C8" s="37" t="s">
        <v>64</v>
      </c>
      <c r="D8" s="10" t="s">
        <v>65</v>
      </c>
      <c r="E8" s="17" t="s">
        <v>78</v>
      </c>
      <c r="F8" s="10">
        <v>20232532021</v>
      </c>
      <c r="G8" s="10" t="s">
        <v>27</v>
      </c>
      <c r="H8" s="10">
        <v>3.84</v>
      </c>
      <c r="I8" s="10">
        <v>4</v>
      </c>
      <c r="J8" s="10">
        <v>34</v>
      </c>
      <c r="K8" s="12">
        <f t="shared" si="0"/>
        <v>70.72</v>
      </c>
      <c r="L8" s="10"/>
      <c r="M8" s="10">
        <v>0</v>
      </c>
      <c r="N8" s="27">
        <f>M8/M5*100*0.2</f>
        <v>0</v>
      </c>
      <c r="O8" s="27">
        <f t="shared" si="1"/>
        <v>70.72</v>
      </c>
      <c r="P8" s="10">
        <v>6</v>
      </c>
      <c r="Q8" s="10" t="s">
        <v>9</v>
      </c>
    </row>
    <row r="13" s="1" customFormat="1" spans="14:15">
      <c r="N13" s="4"/>
      <c r="O13" s="4"/>
    </row>
    <row r="14" s="1" customFormat="1" spans="14:15">
      <c r="N14" s="4"/>
      <c r="O14" s="4"/>
    </row>
    <row r="15" s="1" customFormat="1" spans="14:15">
      <c r="N15" s="4"/>
      <c r="O15" s="4"/>
    </row>
    <row r="16" s="1" customFormat="1" spans="14:15">
      <c r="N16" s="4"/>
      <c r="O16" s="4"/>
    </row>
    <row r="17" s="1" customFormat="1" spans="14:15">
      <c r="N17" s="4"/>
      <c r="O17" s="4"/>
    </row>
    <row r="18" s="1" customFormat="1" spans="14:15">
      <c r="N18" s="4"/>
      <c r="O18" s="4"/>
    </row>
    <row r="19" s="1" customFormat="1" spans="14:15">
      <c r="N19" s="4"/>
      <c r="O19" s="4"/>
    </row>
    <row r="20" s="1" customFormat="1" spans="14:15">
      <c r="N20" s="4"/>
      <c r="O20" s="4"/>
    </row>
    <row r="21" s="1" customFormat="1" spans="14:15">
      <c r="N21" s="4"/>
      <c r="O21" s="4"/>
    </row>
    <row r="22" s="1" customFormat="1" spans="14:15">
      <c r="N22" s="4"/>
      <c r="O22" s="4"/>
    </row>
    <row r="23" s="1" customFormat="1" spans="14:15">
      <c r="N23" s="4"/>
      <c r="O23" s="4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0"/>
    </row>
    <row r="30" ht="57" customHeight="1" spans="1:1">
      <c r="A30" s="1" t="s">
        <v>62</v>
      </c>
    </row>
    <row r="31" s="3" customFormat="1" ht="120" customHeight="1" spans="1:17">
      <c r="A31" s="21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1"/>
      <c r="O31" s="31"/>
      <c r="P31" s="21"/>
      <c r="Q31" s="21"/>
    </row>
    <row r="35" s="2" customFormat="1" spans="14:15">
      <c r="N35" s="32"/>
      <c r="O35" s="32"/>
    </row>
    <row r="36" s="2" customFormat="1" spans="14:15">
      <c r="N36" s="32"/>
      <c r="O36" s="32"/>
    </row>
    <row r="37" s="2" customFormat="1" spans="14:15">
      <c r="N37" s="32"/>
      <c r="O37" s="32"/>
    </row>
    <row r="38" s="2" customFormat="1" spans="14:15">
      <c r="N38" s="32"/>
      <c r="O38" s="32"/>
    </row>
    <row r="39" s="2" customFormat="1" spans="14:15">
      <c r="N39" s="32"/>
      <c r="O39" s="32"/>
    </row>
  </sheetData>
  <sheetProtection formatCells="0" formatColumns="0" formatRows="0" insertRows="0" insertColumns="0" insertHyperlinks="0" deleteColumns="0" deleteRows="0" sort="0" autoFilter="0" pivotTables="0"/>
  <mergeCells count="3">
    <mergeCell ref="A1:Q1"/>
    <mergeCell ref="A30:Q30"/>
    <mergeCell ref="A31:Q31"/>
  </mergeCells>
  <conditionalFormatting sqref="E2:F2">
    <cfRule type="duplicateValues" dxfId="0" priority="1"/>
  </conditionalFormatting>
  <dataValidations count="1">
    <dataValidation type="textLength" operator="equal" allowBlank="1" showInputMessage="1" showErrorMessage="1" sqref="F7 F3:F4">
      <formula1>11</formula1>
    </dataValidation>
  </dataValidations>
  <pageMargins left="0.7" right="0.7" top="0.75" bottom="0.75" header="0.3" footer="0.3"/>
  <pageSetup paperSize="9" scale="62" fitToHeight="0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zoomScale="70" zoomScaleNormal="70" workbookViewId="0">
      <selection activeCell="X12" sqref="X12"/>
    </sheetView>
  </sheetViews>
  <sheetFormatPr defaultColWidth="9" defaultRowHeight="13.5"/>
  <cols>
    <col min="1" max="1" width="9.58407079646018" style="1" customWidth="1"/>
    <col min="2" max="2" width="15" style="1" customWidth="1"/>
    <col min="3" max="3" width="10.6283185840708" style="1" customWidth="1"/>
    <col min="4" max="4" width="18.8407079646018" style="1" customWidth="1"/>
    <col min="5" max="5" width="9.54867256637168" style="1" customWidth="1"/>
    <col min="6" max="6" width="14.9115044247788" style="1" customWidth="1"/>
    <col min="7" max="7" width="5.17699115044248" style="1" customWidth="1"/>
    <col min="8" max="8" width="6.34513274336283" style="1" customWidth="1"/>
    <col min="9" max="9" width="5.87610619469027" style="1" customWidth="1"/>
    <col min="10" max="10" width="6.25663716814159" style="1" customWidth="1"/>
    <col min="11" max="11" width="15.3805309734513" style="1" customWidth="1"/>
    <col min="12" max="12" width="32.1858407079646" style="1" customWidth="1"/>
    <col min="13" max="13" width="9" style="1"/>
    <col min="14" max="15" width="12.6283185840708" style="4"/>
    <col min="16" max="16" width="9" style="1"/>
    <col min="17" max="17" width="11.9469026548673" style="1" customWidth="1"/>
    <col min="18" max="16384" width="9" style="1"/>
  </cols>
  <sheetData>
    <row r="1" ht="4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22"/>
      <c r="P1" s="5"/>
      <c r="Q1" s="5"/>
    </row>
    <row r="2" ht="40.5" spans="1:1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23" t="s">
        <v>11</v>
      </c>
      <c r="L2" s="23" t="s">
        <v>12</v>
      </c>
      <c r="M2" s="24" t="s">
        <v>13</v>
      </c>
      <c r="N2" s="25" t="s">
        <v>79</v>
      </c>
      <c r="O2" s="25" t="s">
        <v>15</v>
      </c>
      <c r="P2" s="7" t="s">
        <v>16</v>
      </c>
      <c r="Q2" s="7" t="s">
        <v>17</v>
      </c>
    </row>
    <row r="3" s="1" customFormat="1" ht="50" customHeight="1" spans="1:17">
      <c r="A3" s="10">
        <v>1</v>
      </c>
      <c r="B3" s="10" t="s">
        <v>18</v>
      </c>
      <c r="C3" s="11" t="s">
        <v>80</v>
      </c>
      <c r="D3" s="12" t="s">
        <v>81</v>
      </c>
      <c r="E3" s="13" t="s">
        <v>82</v>
      </c>
      <c r="F3" s="11" t="s">
        <v>83</v>
      </c>
      <c r="G3" s="12" t="s">
        <v>23</v>
      </c>
      <c r="H3" s="14">
        <v>3.86</v>
      </c>
      <c r="I3" s="26">
        <v>2</v>
      </c>
      <c r="J3" s="26">
        <v>36</v>
      </c>
      <c r="K3" s="12">
        <f>(H3+5)*10*0.8</f>
        <v>70.88</v>
      </c>
      <c r="L3" s="10" t="s">
        <v>84</v>
      </c>
      <c r="M3" s="14">
        <v>75.7</v>
      </c>
      <c r="N3" s="27">
        <f>20</f>
        <v>20</v>
      </c>
      <c r="O3" s="27">
        <f>K3+N3</f>
        <v>90.88</v>
      </c>
      <c r="P3" s="14">
        <v>1</v>
      </c>
      <c r="Q3" s="12" t="s">
        <v>9</v>
      </c>
    </row>
    <row r="4" s="1" customFormat="1" ht="50" customHeight="1" spans="1:17">
      <c r="A4" s="14">
        <v>2</v>
      </c>
      <c r="B4" s="14" t="s">
        <v>18</v>
      </c>
      <c r="C4" s="11" t="s">
        <v>80</v>
      </c>
      <c r="D4" s="14" t="s">
        <v>81</v>
      </c>
      <c r="E4" s="15" t="s">
        <v>85</v>
      </c>
      <c r="F4" s="16">
        <v>20232531012</v>
      </c>
      <c r="G4" s="14" t="s">
        <v>23</v>
      </c>
      <c r="H4" s="14">
        <v>3.73</v>
      </c>
      <c r="I4" s="26">
        <v>4</v>
      </c>
      <c r="J4" s="26">
        <v>36</v>
      </c>
      <c r="K4" s="12">
        <f>(H4+5)*10*0.8</f>
        <v>69.84</v>
      </c>
      <c r="L4" s="10" t="s">
        <v>86</v>
      </c>
      <c r="M4" s="14">
        <v>38</v>
      </c>
      <c r="N4" s="27">
        <f>M4/M3*100*0.2</f>
        <v>10.0396301188904</v>
      </c>
      <c r="O4" s="27">
        <f>K4+N4</f>
        <v>79.8796301188904</v>
      </c>
      <c r="P4" s="14">
        <v>2</v>
      </c>
      <c r="Q4" s="12" t="s">
        <v>9</v>
      </c>
    </row>
    <row r="5" s="1" customFormat="1" ht="50" customHeight="1" spans="1:17">
      <c r="A5" s="10">
        <v>3</v>
      </c>
      <c r="B5" s="10" t="s">
        <v>18</v>
      </c>
      <c r="C5" s="11" t="s">
        <v>80</v>
      </c>
      <c r="D5" s="10" t="s">
        <v>81</v>
      </c>
      <c r="E5" s="17" t="s">
        <v>87</v>
      </c>
      <c r="F5" s="10" t="s">
        <v>88</v>
      </c>
      <c r="G5" s="10" t="s">
        <v>23</v>
      </c>
      <c r="H5" s="10">
        <v>3.76</v>
      </c>
      <c r="I5" s="10">
        <v>3</v>
      </c>
      <c r="J5" s="10">
        <v>36</v>
      </c>
      <c r="K5" s="12">
        <f>(H5+5)*10*0.8</f>
        <v>70.08</v>
      </c>
      <c r="L5" s="10" t="s">
        <v>89</v>
      </c>
      <c r="M5" s="10">
        <v>27</v>
      </c>
      <c r="N5" s="27">
        <f>M5/M3*100*0.2</f>
        <v>7.1334214002642</v>
      </c>
      <c r="O5" s="27">
        <f>K5+N5</f>
        <v>77.2134214002642</v>
      </c>
      <c r="P5" s="10">
        <v>3</v>
      </c>
      <c r="Q5" s="12" t="s">
        <v>9</v>
      </c>
    </row>
    <row r="6" s="2" customFormat="1" ht="50" customHeight="1" spans="1:17">
      <c r="A6" s="10">
        <v>4</v>
      </c>
      <c r="B6" s="18" t="s">
        <v>18</v>
      </c>
      <c r="C6" s="11" t="s">
        <v>80</v>
      </c>
      <c r="D6" s="10" t="s">
        <v>81</v>
      </c>
      <c r="E6" s="19" t="s">
        <v>90</v>
      </c>
      <c r="F6" s="20">
        <v>20221332026</v>
      </c>
      <c r="G6" s="18" t="s">
        <v>23</v>
      </c>
      <c r="H6" s="18">
        <v>3.63</v>
      </c>
      <c r="I6" s="28">
        <v>5</v>
      </c>
      <c r="J6" s="28">
        <v>36</v>
      </c>
      <c r="K6" s="12">
        <f>(H6+5)*10*0.8</f>
        <v>69.04</v>
      </c>
      <c r="L6" s="29" t="s">
        <v>91</v>
      </c>
      <c r="M6" s="18">
        <v>13.5</v>
      </c>
      <c r="N6" s="27">
        <f>M6/M3*100*0.2</f>
        <v>3.5667107001321</v>
      </c>
      <c r="O6" s="27">
        <f>K6+N6</f>
        <v>72.6067107001321</v>
      </c>
      <c r="P6" s="18">
        <v>4</v>
      </c>
      <c r="Q6" s="12" t="s">
        <v>9</v>
      </c>
    </row>
    <row r="7" ht="50" customHeight="1" spans="1:17">
      <c r="A7" s="10">
        <v>5</v>
      </c>
      <c r="B7" s="10" t="s">
        <v>18</v>
      </c>
      <c r="C7" s="11" t="s">
        <v>80</v>
      </c>
      <c r="D7" s="10" t="s">
        <v>81</v>
      </c>
      <c r="E7" s="17" t="s">
        <v>92</v>
      </c>
      <c r="F7" s="10">
        <v>20232531017</v>
      </c>
      <c r="G7" s="10" t="s">
        <v>23</v>
      </c>
      <c r="H7" s="10">
        <v>3.47</v>
      </c>
      <c r="I7" s="10">
        <v>10</v>
      </c>
      <c r="J7" s="10">
        <v>36</v>
      </c>
      <c r="K7" s="12">
        <f>(H7+5)*10*0.8</f>
        <v>67.76</v>
      </c>
      <c r="L7" s="10" t="s">
        <v>93</v>
      </c>
      <c r="M7" s="10">
        <v>5</v>
      </c>
      <c r="N7" s="27">
        <f>M7/M3*100*0.2</f>
        <v>1.32100396301189</v>
      </c>
      <c r="O7" s="27">
        <f>K7+N7</f>
        <v>69.0810039630119</v>
      </c>
      <c r="P7" s="10">
        <v>5</v>
      </c>
      <c r="Q7" s="12" t="s">
        <v>9</v>
      </c>
    </row>
    <row r="10" s="1" customFormat="1" spans="14:15">
      <c r="N10" s="4"/>
      <c r="O10" s="4"/>
    </row>
    <row r="11" s="1" customFormat="1" spans="14:15">
      <c r="N11" s="4"/>
      <c r="O11" s="4"/>
    </row>
    <row r="12" s="1" customFormat="1" spans="14:15">
      <c r="N12" s="4"/>
      <c r="O12" s="4"/>
    </row>
    <row r="13" s="1" customFormat="1" spans="14:15">
      <c r="N13" s="4"/>
      <c r="O13" s="4"/>
    </row>
    <row r="14" s="1" customFormat="1" spans="14:15">
      <c r="N14" s="4"/>
      <c r="O14" s="4"/>
    </row>
    <row r="15" s="1" customFormat="1" spans="14:15">
      <c r="N15" s="4"/>
      <c r="O15" s="4"/>
    </row>
    <row r="16" s="1" customFormat="1" spans="14:15">
      <c r="N16" s="4"/>
      <c r="O16" s="4"/>
    </row>
    <row r="17" s="1" customFormat="1" spans="14:15">
      <c r="N17" s="4"/>
      <c r="O17" s="4"/>
    </row>
    <row r="18" s="1" customFormat="1" spans="14:15">
      <c r="N18" s="4"/>
      <c r="O18" s="4"/>
    </row>
    <row r="19" s="1" customFormat="1" spans="14:15">
      <c r="N19" s="4"/>
      <c r="O19" s="4"/>
    </row>
    <row r="20" s="1" customFormat="1" spans="14:15">
      <c r="N20" s="4"/>
      <c r="O20" s="4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</row>
    <row r="27" ht="57" customHeight="1" spans="1:1">
      <c r="A27" s="1" t="s">
        <v>62</v>
      </c>
    </row>
    <row r="28" s="3" customFormat="1" ht="120" customHeight="1" spans="1:17">
      <c r="A28" s="21" t="s">
        <v>63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1"/>
      <c r="O28" s="31"/>
      <c r="P28" s="21"/>
      <c r="Q28" s="21"/>
    </row>
    <row r="32" s="2" customFormat="1" spans="14:15">
      <c r="N32" s="32"/>
      <c r="O32" s="32"/>
    </row>
    <row r="33" s="2" customFormat="1" spans="14:15">
      <c r="N33" s="32"/>
      <c r="O33" s="32"/>
    </row>
    <row r="34" s="2" customFormat="1" spans="14:15">
      <c r="N34" s="32"/>
      <c r="O34" s="32"/>
    </row>
    <row r="35" s="2" customFormat="1" spans="14:15">
      <c r="N35" s="32"/>
      <c r="O35" s="32"/>
    </row>
    <row r="36" s="2" customFormat="1" spans="14:15">
      <c r="N36" s="32"/>
      <c r="O36" s="32"/>
    </row>
  </sheetData>
  <sheetProtection formatCells="0" formatColumns="0" formatRows="0" insertRows="0" insertColumns="0" insertHyperlinks="0" deleteColumns="0" deleteRows="0" sort="0" autoFilter="0" pivotTables="0"/>
  <mergeCells count="3">
    <mergeCell ref="A1:Q1"/>
    <mergeCell ref="A27:Q27"/>
    <mergeCell ref="A28:Q28"/>
  </mergeCells>
  <conditionalFormatting sqref="E2:F2">
    <cfRule type="duplicateValues" dxfId="0" priority="1"/>
  </conditionalFormatting>
  <dataValidations count="1">
    <dataValidation type="textLength" operator="equal" allowBlank="1" showInputMessage="1" showErrorMessage="1" sqref="F3 F5">
      <formula1>11</formula1>
    </dataValidation>
  </dataValidations>
  <pageMargins left="0.7" right="0.7" top="0.75" bottom="0.75" header="0.3" footer="0.3"/>
  <pageSetup paperSize="9" scale="62" fitToHeight="0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2 6 6 6 3 6 8 6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6 " / > < p i x e l a t o r L i s t   s h e e t S t i d = " 5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生物科学</vt:lpstr>
      <vt:lpstr>生物工程</vt:lpstr>
      <vt:lpstr>生物技术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黎玉珍</cp:lastModifiedBy>
  <dcterms:created xsi:type="dcterms:W3CDTF">2006-09-29T03:21:00Z</dcterms:created>
  <dcterms:modified xsi:type="dcterms:W3CDTF">2026-09-09T10:25:59Z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1623DADA104D4CC591C4AAF032850E8B_13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